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DBIO\7. Trabalhos e estudos do DBIO\RenovaBio 2030\@consulta pública metas\"/>
    </mc:Choice>
  </mc:AlternateContent>
  <bookViews>
    <workbookView xWindow="1920" yWindow="2895" windowWidth="22080" windowHeight="6705" activeTab="2"/>
  </bookViews>
  <sheets>
    <sheet name="Gráfico1" sheetId="11" r:id="rId1"/>
    <sheet name="Gráfico4" sheetId="14" r:id="rId2"/>
    <sheet name="Premissas" sheetId="1" r:id="rId3"/>
    <sheet name="Histórico de Produção" sheetId="10" r:id="rId4"/>
    <sheet name="Planilha1" sheetId="1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6" l="1"/>
  <c r="D5" i="16"/>
  <c r="E5" i="16"/>
  <c r="F5" i="16"/>
  <c r="G5" i="16"/>
  <c r="H5" i="16"/>
  <c r="I5" i="16"/>
  <c r="J5" i="16"/>
  <c r="K5" i="16"/>
  <c r="L5" i="16"/>
  <c r="M5" i="16"/>
  <c r="B5" i="16"/>
  <c r="B38" i="1" l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B36" i="1" l="1"/>
  <c r="B32" i="1" l="1"/>
  <c r="C37" i="1"/>
  <c r="D37" i="1" l="1"/>
  <c r="D36" i="1" s="1"/>
  <c r="C36" i="1"/>
  <c r="E37" i="1"/>
  <c r="E36" i="1" s="1"/>
  <c r="D32" i="1"/>
  <c r="C32" i="1"/>
  <c r="F37" i="1" l="1"/>
  <c r="F36" i="1" s="1"/>
  <c r="E32" i="1"/>
  <c r="C18" i="1"/>
  <c r="D18" i="1" s="1"/>
  <c r="E18" i="1" s="1"/>
  <c r="F32" i="1" l="1"/>
  <c r="G37" i="1"/>
  <c r="G36" i="1" s="1"/>
  <c r="F18" i="1"/>
  <c r="G18" i="1" s="1"/>
  <c r="H18" i="1" s="1"/>
  <c r="I18" i="1" s="1"/>
  <c r="J18" i="1" s="1"/>
  <c r="K18" i="1" s="1"/>
  <c r="L18" i="1" s="1"/>
  <c r="C2" i="10"/>
  <c r="D2" i="10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S2" i="10"/>
  <c r="B2" i="10"/>
  <c r="H37" i="1" l="1"/>
  <c r="H36" i="1" s="1"/>
  <c r="G32" i="1"/>
  <c r="I37" i="1" l="1"/>
  <c r="I36" i="1" s="1"/>
  <c r="H32" i="1"/>
  <c r="J37" i="1" l="1"/>
  <c r="J36" i="1" s="1"/>
  <c r="I32" i="1"/>
  <c r="K37" i="1" l="1"/>
  <c r="K36" i="1" s="1"/>
  <c r="J32" i="1"/>
  <c r="L37" i="1" l="1"/>
  <c r="K32" i="1"/>
  <c r="L32" i="1" l="1"/>
  <c r="L36" i="1"/>
</calcChain>
</file>

<file path=xl/sharedStrings.xml><?xml version="1.0" encoding="utf-8"?>
<sst xmlns="http://schemas.openxmlformats.org/spreadsheetml/2006/main" count="33" uniqueCount="31">
  <si>
    <t>Frota Flex</t>
  </si>
  <si>
    <t>Percentual de Mistura de Biodiesel</t>
  </si>
  <si>
    <t>Participação de Biodiesel Autorizativo</t>
  </si>
  <si>
    <t>Percentual de Mistura de BioQAv</t>
  </si>
  <si>
    <t>Produção de Gasolina das Refinarias</t>
  </si>
  <si>
    <t>Produção de Gasolina das Petroquímicas</t>
  </si>
  <si>
    <t>Produção de Gasolina Outros</t>
  </si>
  <si>
    <t>Produção Nacional de Gasolina</t>
  </si>
  <si>
    <t>Coef Preço Biodiesel Diesel</t>
  </si>
  <si>
    <t>Coef Preço BioQAv QAv</t>
  </si>
  <si>
    <t>Coef Preço BioGás GNV</t>
  </si>
  <si>
    <t>Produção Nacional de Anidro</t>
  </si>
  <si>
    <t>Taxa 2018/21</t>
  </si>
  <si>
    <t>Var 2021/25</t>
  </si>
  <si>
    <t>Var 2025/28</t>
  </si>
  <si>
    <t>Taxa de Crescimento da Frota</t>
  </si>
  <si>
    <t>Ganho de Eficiência Veículo Novo</t>
  </si>
  <si>
    <t>Fator de Redução de Demanda</t>
  </si>
  <si>
    <t>Referência: Rota 2030</t>
  </si>
  <si>
    <t>Compensação do Ganho de Eficiência</t>
  </si>
  <si>
    <t>Compensação Incidente por Ganho de Eficiência</t>
  </si>
  <si>
    <t>Ganho de Eficiência Anual</t>
  </si>
  <si>
    <t>Cálculo da compensação</t>
  </si>
  <si>
    <t>Cálculo do Ganho de Eficiência</t>
  </si>
  <si>
    <t>Crescimento Acumulado da Frota</t>
  </si>
  <si>
    <t>Células que o modelo importa. Não pode haver fórmulas nelas e suas posições (linha e coluna) e nomes não podem ser alterados</t>
  </si>
  <si>
    <t>Mercado Combustível</t>
  </si>
  <si>
    <t>Produção de Hidratado</t>
  </si>
  <si>
    <t>MCEH/Prod</t>
  </si>
  <si>
    <t>Taxa annual</t>
  </si>
  <si>
    <t>Percentual de Mistura de Biometano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</si>
</sst>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9" fontId="0" fillId="0" borderId="0" xfId="1" applyFont="1"/>
    <xf numFmtId="2" fontId="0" fillId="0" borderId="0" xfId="0" applyNumberFormat="1"/>
    <xf numFmtId="165" fontId="0" fillId="0" borderId="0" xfId="2" applyNumberFormat="1" applyFont="1"/>
    <xf numFmtId="165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65" fontId="0" fillId="2" borderId="0" xfId="0" applyNumberFormat="1" applyFill="1"/>
    <xf numFmtId="9" fontId="0" fillId="0" borderId="0" xfId="0" applyNumberFormat="1"/>
    <xf numFmtId="0" fontId="2" fillId="0" borderId="0" xfId="0" applyFont="1"/>
    <xf numFmtId="0" fontId="2" fillId="2" borderId="0" xfId="0" applyFont="1" applyFill="1"/>
    <xf numFmtId="164" fontId="0" fillId="0" borderId="0" xfId="2" applyFont="1"/>
    <xf numFmtId="166" fontId="0" fillId="0" borderId="0" xfId="2" applyNumberFormat="1" applyFont="1"/>
    <xf numFmtId="0" fontId="0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4" fontId="0" fillId="2" borderId="0" xfId="0" applyNumberFormat="1" applyFill="1" applyBorder="1"/>
    <xf numFmtId="165" fontId="2" fillId="2" borderId="0" xfId="2" applyNumberFormat="1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 b="1"/>
              <a:t>Participação dos</a:t>
            </a:r>
            <a:r>
              <a:rPr lang="en-US" sz="3200" b="1" baseline="0"/>
              <a:t> Veículos Flex na Frota VL</a:t>
            </a:r>
            <a:endParaRPr lang="en-US" sz="3200" b="1"/>
          </a:p>
        </c:rich>
      </c:tx>
      <c:layout>
        <c:manualLayout>
          <c:xMode val="edge"/>
          <c:yMode val="edge"/>
          <c:x val="0.16820753570948041"/>
          <c:y val="1.5260805055532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Premissas!$A$6</c:f>
              <c:strCache>
                <c:ptCount val="1"/>
                <c:pt idx="0">
                  <c:v>Frota Flex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Premissas!$B$1:$L$1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Premissas!$B$6:$L$6</c:f>
              <c:numCache>
                <c:formatCode>General</c:formatCode>
                <c:ptCount val="11"/>
                <c:pt idx="0">
                  <c:v>0.74099999999999999</c:v>
                </c:pt>
                <c:pt idx="1">
                  <c:v>0.75498878870834285</c:v>
                </c:pt>
                <c:pt idx="2">
                  <c:v>0.76924166137016303</c:v>
                </c:pt>
                <c:pt idx="3">
                  <c:v>0.78376360343030049</c:v>
                </c:pt>
                <c:pt idx="4">
                  <c:v>0.79855969445010611</c:v>
                </c:pt>
                <c:pt idx="5">
                  <c:v>0.81363510988419707</c:v>
                </c:pt>
                <c:pt idx="6">
                  <c:v>0.82899512289075494</c:v>
                </c:pt>
                <c:pt idx="7">
                  <c:v>0.84464510617599853</c:v>
                </c:pt>
                <c:pt idx="8">
                  <c:v>0.8605905338734775</c:v>
                </c:pt>
                <c:pt idx="9">
                  <c:v>0.87683698345884331</c:v>
                </c:pt>
                <c:pt idx="10">
                  <c:v>0.89339013770076847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9-3942-BCCA-5B475E6E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287024"/>
        <c:axId val="1168395168"/>
      </c:barChart>
      <c:catAx>
        <c:axId val="11552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68395168"/>
        <c:crosses val="autoZero"/>
        <c:auto val="1"/>
        <c:lblAlgn val="ctr"/>
        <c:lblOffset val="100"/>
        <c:noMultiLvlLbl val="0"/>
      </c:catAx>
      <c:valAx>
        <c:axId val="11683951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115528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Premissas!$A$8</c:f>
              <c:strCache>
                <c:ptCount val="1"/>
                <c:pt idx="0">
                  <c:v>Percentual de Mistura de Biodiesel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Premissas!$B$1:$L$1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Premissas!$B$8:$L$8</c:f>
              <c:numCache>
                <c:formatCode>General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0.11</c:v>
                </c:pt>
                <c:pt idx="3">
                  <c:v>0.12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E-8C45-BF49-1BBE3D52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4978720"/>
        <c:axId val="1156097984"/>
      </c:barChart>
      <c:catAx>
        <c:axId val="138497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6097984"/>
        <c:crosses val="autoZero"/>
        <c:auto val="1"/>
        <c:lblAlgn val="ctr"/>
        <c:lblOffset val="100"/>
        <c:noMultiLvlLbl val="0"/>
      </c:catAx>
      <c:valAx>
        <c:axId val="11560979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8497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MCEH/Prod</a:t>
            </a:r>
            <a:r>
              <a:rPr lang="pt-BR" sz="2000" b="1" baseline="0"/>
              <a:t> Etanol Hidratado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Planilha1!$B$1:$M$1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xVal>
          <c:yVal>
            <c:numRef>
              <c:f>Planilha1!$B$5:$M$5</c:f>
              <c:numCache>
                <c:formatCode>0%</c:formatCode>
                <c:ptCount val="12"/>
                <c:pt idx="0">
                  <c:v>0.75569613378843059</c:v>
                </c:pt>
                <c:pt idx="1">
                  <c:v>0.72545944079349156</c:v>
                </c:pt>
                <c:pt idx="2">
                  <c:v>0.82362603199908901</c:v>
                </c:pt>
                <c:pt idx="3">
                  <c:v>0.92749098223624826</c:v>
                </c:pt>
                <c:pt idx="4">
                  <c:v>0.82603147109837716</c:v>
                </c:pt>
                <c:pt idx="5">
                  <c:v>0.88288065043483577</c:v>
                </c:pt>
                <c:pt idx="6">
                  <c:v>0.81506996059141534</c:v>
                </c:pt>
                <c:pt idx="7">
                  <c:v>0.88196767234969964</c:v>
                </c:pt>
                <c:pt idx="8">
                  <c:v>0.80328109874748588</c:v>
                </c:pt>
                <c:pt idx="9">
                  <c:v>0.97139082872106675</c:v>
                </c:pt>
                <c:pt idx="10">
                  <c:v>0.90098463597449907</c:v>
                </c:pt>
                <c:pt idx="11">
                  <c:v>0.86464533800379328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B8-3C45-83AD-F97C413A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74351"/>
        <c:axId val="371176047"/>
      </c:scatterChart>
      <c:valAx>
        <c:axId val="371174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1176047"/>
        <c:crosses val="autoZero"/>
        <c:crossBetween val="midCat"/>
      </c:valAx>
      <c:valAx>
        <c:axId val="371176047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1174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29527559060000003" l="0.27559055119999998" r="0.27559055119999998" t="0.29527559060000003" header="0.1181102362" footer="0.118110236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"/>
  <sheetViews>
    <sheetView zoomScale="95" workbookViewId="0" zoomToFit="1"/>
  </sheetViews>
  <pageMargins left="0.27559055119999998" right="0.27559055119999998" top="0.29527559060000003" bottom="0.29527559060000003" header="0.1181102362" footer="0.118110236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27559055119999998" right="0.27559055119999998" top="0.29527559060000003" bottom="0.29527559060000003" header="0.1181102362" footer="0.118110236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FF36F6-F7BE-3241-B742-28E8806D8F5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D193DD-B86B-F94A-A4CE-8E1928F116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6</xdr:row>
      <xdr:rowOff>184150</xdr:rowOff>
    </xdr:from>
    <xdr:to>
      <xdr:col>13</xdr:col>
      <xdr:colOff>12700</xdr:colOff>
      <xdr:row>38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A14B79-A3F8-B44D-AA47-D532A3EF7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O38"/>
  <sheetViews>
    <sheetView tabSelected="1" workbookViewId="0">
      <selection activeCell="N10" sqref="N10"/>
    </sheetView>
  </sheetViews>
  <sheetFormatPr defaultColWidth="11" defaultRowHeight="15.75" x14ac:dyDescent="0.25"/>
  <cols>
    <col min="1" max="1" width="56.5" style="2" customWidth="1"/>
    <col min="2" max="11" width="12.375" bestFit="1" customWidth="1"/>
    <col min="12" max="12" width="13.5" bestFit="1" customWidth="1"/>
  </cols>
  <sheetData>
    <row r="1" spans="1:14" s="1" customFormat="1" ht="47.25" customHeight="1" x14ac:dyDescent="0.25">
      <c r="A1" s="17" t="s">
        <v>25</v>
      </c>
      <c r="B1" s="1">
        <v>2018</v>
      </c>
      <c r="C1" s="1">
        <v>2019</v>
      </c>
      <c r="D1" s="1">
        <v>2020</v>
      </c>
      <c r="E1" s="1">
        <v>2021</v>
      </c>
      <c r="F1" s="1">
        <v>2022</v>
      </c>
      <c r="G1" s="1">
        <v>2023</v>
      </c>
      <c r="H1" s="1">
        <v>2024</v>
      </c>
      <c r="I1" s="1">
        <v>2025</v>
      </c>
      <c r="J1" s="1">
        <v>2026</v>
      </c>
      <c r="K1" s="1">
        <v>2027</v>
      </c>
      <c r="L1" s="1">
        <v>2028</v>
      </c>
    </row>
    <row r="5" spans="1:14" x14ac:dyDescent="0.25">
      <c r="N5" t="s">
        <v>29</v>
      </c>
    </row>
    <row r="6" spans="1:14" x14ac:dyDescent="0.25">
      <c r="A6" s="15" t="s">
        <v>0</v>
      </c>
      <c r="B6" s="16">
        <v>0.74099999999999999</v>
      </c>
      <c r="C6" s="16">
        <v>0.75498878870834285</v>
      </c>
      <c r="D6" s="16">
        <v>0.76924166137016303</v>
      </c>
      <c r="E6" s="16">
        <v>0.78376360343030049</v>
      </c>
      <c r="F6" s="16">
        <v>0.79855969445010611</v>
      </c>
      <c r="G6" s="16">
        <v>0.81363510988419707</v>
      </c>
      <c r="H6" s="16">
        <v>0.82899512289075494</v>
      </c>
      <c r="I6" s="16">
        <v>0.84464510617599853</v>
      </c>
      <c r="J6" s="16">
        <v>0.8605905338734775</v>
      </c>
      <c r="K6" s="16">
        <v>0.87683698345884331</v>
      </c>
      <c r="L6" s="16">
        <v>0.89339013770076847</v>
      </c>
      <c r="N6" s="8">
        <v>1.8878257366184818E-2</v>
      </c>
    </row>
    <row r="7" spans="1:14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3"/>
    </row>
    <row r="8" spans="1:14" x14ac:dyDescent="0.25">
      <c r="A8" s="15" t="s">
        <v>1</v>
      </c>
      <c r="B8" s="16">
        <v>0.1</v>
      </c>
      <c r="C8" s="16">
        <v>0.1</v>
      </c>
      <c r="D8" s="16">
        <v>0.11</v>
      </c>
      <c r="E8" s="16">
        <v>0.12</v>
      </c>
      <c r="F8" s="16">
        <v>0.13</v>
      </c>
      <c r="G8" s="16">
        <v>0.14000000000000001</v>
      </c>
      <c r="H8" s="16">
        <v>0.15</v>
      </c>
      <c r="I8" s="16">
        <v>0.15</v>
      </c>
      <c r="J8" s="16">
        <v>0.15</v>
      </c>
      <c r="K8" s="16">
        <v>0.15</v>
      </c>
      <c r="L8" s="16">
        <v>0.15</v>
      </c>
    </row>
    <row r="9" spans="1:14" x14ac:dyDescent="0.25">
      <c r="A9" s="15" t="s">
        <v>2</v>
      </c>
      <c r="B9" s="16">
        <v>0.01</v>
      </c>
      <c r="C9" s="16">
        <v>1.0500000000000001E-2</v>
      </c>
      <c r="D9" s="16">
        <v>1.1025000000000002E-2</v>
      </c>
      <c r="E9" s="16">
        <v>1.1576250000000003E-2</v>
      </c>
      <c r="F9" s="16">
        <v>1.2155062500000004E-2</v>
      </c>
      <c r="G9" s="16">
        <v>1.2762815625000005E-2</v>
      </c>
      <c r="H9" s="16">
        <v>1.3400956406250006E-2</v>
      </c>
      <c r="I9" s="16">
        <v>1.4071004226562506E-2</v>
      </c>
      <c r="J9" s="16">
        <v>1.4774554437890632E-2</v>
      </c>
      <c r="K9" s="16">
        <v>1.5513282159785164E-2</v>
      </c>
      <c r="L9" s="16">
        <v>1.6288946267774423E-2</v>
      </c>
    </row>
    <row r="10" spans="1:14" x14ac:dyDescent="0.25">
      <c r="A10" s="15" t="s">
        <v>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3.4000000000000002E-2</v>
      </c>
      <c r="L10" s="16">
        <v>3.7699999999999997E-2</v>
      </c>
    </row>
    <row r="11" spans="1:14" x14ac:dyDescent="0.25">
      <c r="A11" s="15" t="s">
        <v>30</v>
      </c>
      <c r="B11" s="16">
        <v>0</v>
      </c>
      <c r="C11" s="16">
        <v>9.9999999999998996E-3</v>
      </c>
      <c r="D11" s="16">
        <v>1.99999999999999E-2</v>
      </c>
      <c r="E11" s="16">
        <v>2.9999999999999898E-2</v>
      </c>
      <c r="F11" s="16">
        <v>0.04</v>
      </c>
      <c r="G11" s="16">
        <v>0.05</v>
      </c>
      <c r="H11" s="16">
        <v>0.06</v>
      </c>
      <c r="I11" s="16">
        <v>7.0000000000000007E-2</v>
      </c>
      <c r="J11" s="16">
        <v>0.08</v>
      </c>
      <c r="K11" s="16">
        <v>0.09</v>
      </c>
      <c r="L11" s="16">
        <v>0.1</v>
      </c>
    </row>
    <row r="12" spans="1:14" x14ac:dyDescent="0.25">
      <c r="A12" s="15" t="s">
        <v>8</v>
      </c>
      <c r="B12" s="16">
        <v>1.1499999999999999</v>
      </c>
      <c r="C12" s="16">
        <v>1.1373499999999999</v>
      </c>
      <c r="D12" s="16">
        <v>1.1248391499999999</v>
      </c>
      <c r="E12" s="16">
        <v>1.1124659193499999</v>
      </c>
      <c r="F12" s="16">
        <v>1.10022879423715</v>
      </c>
      <c r="G12" s="16">
        <v>1.0881262775005414</v>
      </c>
      <c r="H12" s="16">
        <v>1.0761568884480355</v>
      </c>
      <c r="I12" s="16">
        <v>1.0643191626751072</v>
      </c>
      <c r="J12" s="16">
        <v>1.052611651885681</v>
      </c>
      <c r="K12" s="16">
        <v>1.0410329237149385</v>
      </c>
      <c r="L12" s="16">
        <v>1.0295815615540742</v>
      </c>
    </row>
    <row r="13" spans="1:14" x14ac:dyDescent="0.25">
      <c r="A13" s="15" t="s">
        <v>9</v>
      </c>
      <c r="B13" s="16">
        <v>1.1000000000000001</v>
      </c>
      <c r="C13" s="16">
        <v>1.1000000000000001</v>
      </c>
      <c r="D13" s="16">
        <v>1.1000000000000001</v>
      </c>
      <c r="E13" s="16">
        <v>1.1000000000000001</v>
      </c>
      <c r="F13" s="16">
        <v>1.1000000000000001</v>
      </c>
      <c r="G13" s="16">
        <v>1.1000000000000001</v>
      </c>
      <c r="H13" s="16">
        <v>1.1000000000000001</v>
      </c>
      <c r="I13" s="16">
        <v>1.1000000000000001</v>
      </c>
      <c r="J13" s="16">
        <v>1.1000000000000001</v>
      </c>
      <c r="K13" s="16">
        <v>1.1000000000000001</v>
      </c>
      <c r="L13" s="16">
        <v>1.1000000000000001</v>
      </c>
    </row>
    <row r="14" spans="1:14" x14ac:dyDescent="0.25">
      <c r="A14" s="15" t="s">
        <v>10</v>
      </c>
      <c r="B14" s="16">
        <v>1.05</v>
      </c>
      <c r="C14" s="16">
        <v>1.05</v>
      </c>
      <c r="D14" s="16">
        <v>1.05</v>
      </c>
      <c r="E14" s="16">
        <v>1.05</v>
      </c>
      <c r="F14" s="16">
        <v>1.05</v>
      </c>
      <c r="G14" s="16">
        <v>1.05</v>
      </c>
      <c r="H14" s="16">
        <v>1.05</v>
      </c>
      <c r="I14" s="16">
        <v>1.05</v>
      </c>
      <c r="J14" s="16">
        <v>1.05</v>
      </c>
      <c r="K14" s="16">
        <v>1.05</v>
      </c>
      <c r="L14" s="16">
        <v>1.05</v>
      </c>
    </row>
    <row r="15" spans="1:14" x14ac:dyDescent="0.25">
      <c r="K15" s="4"/>
    </row>
    <row r="16" spans="1:14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5" x14ac:dyDescent="0.25">
      <c r="M17" t="s">
        <v>12</v>
      </c>
      <c r="N17" t="s">
        <v>13</v>
      </c>
      <c r="O17" t="s">
        <v>14</v>
      </c>
    </row>
    <row r="18" spans="1:15" x14ac:dyDescent="0.25">
      <c r="A18" s="2" t="s">
        <v>8</v>
      </c>
      <c r="B18">
        <v>1.1499999999999999</v>
      </c>
      <c r="C18">
        <f t="shared" ref="C18:L18" si="0">+B18*(1-$M$18)</f>
        <v>1.1373499999999999</v>
      </c>
      <c r="D18">
        <f t="shared" si="0"/>
        <v>1.1248391499999999</v>
      </c>
      <c r="E18">
        <f t="shared" si="0"/>
        <v>1.1124659193499999</v>
      </c>
      <c r="F18">
        <f t="shared" si="0"/>
        <v>1.10022879423715</v>
      </c>
      <c r="G18">
        <f t="shared" si="0"/>
        <v>1.0881262775005414</v>
      </c>
      <c r="H18">
        <f t="shared" si="0"/>
        <v>1.0761568884480355</v>
      </c>
      <c r="I18">
        <f t="shared" si="0"/>
        <v>1.0643191626751072</v>
      </c>
      <c r="J18">
        <f t="shared" si="0"/>
        <v>1.052611651885681</v>
      </c>
      <c r="K18">
        <f t="shared" si="0"/>
        <v>1.0410329237149385</v>
      </c>
      <c r="L18">
        <f t="shared" si="0"/>
        <v>1.0295815615540742</v>
      </c>
      <c r="M18" s="10">
        <v>1.0999999999999999E-2</v>
      </c>
    </row>
    <row r="20" spans="1:15" x14ac:dyDescent="0.25">
      <c r="M20" s="7"/>
      <c r="N20" s="7"/>
      <c r="O20" s="7"/>
    </row>
    <row r="21" spans="1:15" x14ac:dyDescent="0.25">
      <c r="M21" s="8"/>
    </row>
    <row r="22" spans="1:15" x14ac:dyDescent="0.25">
      <c r="M22" s="7"/>
    </row>
    <row r="27" spans="1:15" x14ac:dyDescent="0.25">
      <c r="A27" s="15" t="s">
        <v>15</v>
      </c>
      <c r="B27" s="16">
        <v>1.02</v>
      </c>
      <c r="C27" s="16">
        <v>1.02</v>
      </c>
      <c r="D27" s="16">
        <v>1.02</v>
      </c>
      <c r="E27" s="16">
        <v>1.02</v>
      </c>
      <c r="F27" s="16">
        <v>1.02</v>
      </c>
      <c r="G27" s="16">
        <v>1.02</v>
      </c>
      <c r="H27" s="16">
        <v>1.02</v>
      </c>
      <c r="I27" s="16">
        <v>1.02</v>
      </c>
      <c r="J27" s="16">
        <v>1.02</v>
      </c>
      <c r="K27" s="16">
        <v>1.02</v>
      </c>
      <c r="L27" s="16">
        <v>1.02</v>
      </c>
    </row>
    <row r="28" spans="1:15" x14ac:dyDescent="0.25">
      <c r="A28" s="15" t="s">
        <v>24</v>
      </c>
      <c r="B28" s="16">
        <v>1.02</v>
      </c>
      <c r="C28" s="16">
        <v>1.0404</v>
      </c>
      <c r="D28" s="16">
        <v>1.0612079999999999</v>
      </c>
      <c r="E28" s="16">
        <v>1.08243216</v>
      </c>
      <c r="F28" s="16">
        <v>1.1040808032</v>
      </c>
      <c r="G28" s="16">
        <v>1.1261624192640001</v>
      </c>
      <c r="H28" s="16">
        <v>1.14868566764928</v>
      </c>
      <c r="I28" s="16">
        <v>1.1716593810022657</v>
      </c>
      <c r="J28" s="16">
        <v>1.1950925686223111</v>
      </c>
      <c r="K28" s="16">
        <v>1.2189944199947573</v>
      </c>
      <c r="L28" s="16">
        <v>1.2433743083946525</v>
      </c>
    </row>
    <row r="29" spans="1:15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5" x14ac:dyDescent="0.25">
      <c r="A30" s="2" t="s">
        <v>16</v>
      </c>
      <c r="B30">
        <v>0.01</v>
      </c>
      <c r="C30">
        <v>0.01</v>
      </c>
      <c r="D30">
        <v>0.01</v>
      </c>
      <c r="E30">
        <v>0.03</v>
      </c>
      <c r="F30">
        <v>0.06</v>
      </c>
      <c r="G30">
        <v>0.01</v>
      </c>
      <c r="H30">
        <v>0.01</v>
      </c>
      <c r="I30">
        <v>0.01</v>
      </c>
      <c r="J30">
        <v>0.01</v>
      </c>
      <c r="K30" s="13">
        <v>0.02</v>
      </c>
      <c r="L30">
        <v>0</v>
      </c>
    </row>
    <row r="31" spans="1:15" x14ac:dyDescent="0.25">
      <c r="A31" s="15" t="s">
        <v>21</v>
      </c>
      <c r="B31" s="16">
        <v>0.01</v>
      </c>
      <c r="C31" s="16">
        <v>0.02</v>
      </c>
      <c r="D31" s="16">
        <v>0.03</v>
      </c>
      <c r="E31" s="16">
        <v>0.06</v>
      </c>
      <c r="F31" s="16">
        <v>0.12</v>
      </c>
      <c r="G31" s="16">
        <v>0.13</v>
      </c>
      <c r="H31" s="16">
        <v>0.14000000000000001</v>
      </c>
      <c r="I31" s="16">
        <v>0.15000000000000002</v>
      </c>
      <c r="J31" s="16">
        <v>0.16000000000000003</v>
      </c>
      <c r="K31" s="16">
        <v>0.18000000000000002</v>
      </c>
      <c r="L31" s="16">
        <v>0.18000000000000002</v>
      </c>
    </row>
    <row r="32" spans="1:15" x14ac:dyDescent="0.25">
      <c r="A32" s="2" t="s">
        <v>17</v>
      </c>
      <c r="B32">
        <f t="shared" ref="B32:L32" si="1">+B27*B37</f>
        <v>1.0200000000000001E-2</v>
      </c>
      <c r="C32">
        <f t="shared" si="1"/>
        <v>2.0400000000000001E-2</v>
      </c>
      <c r="D32">
        <f t="shared" si="1"/>
        <v>3.0599999999999999E-2</v>
      </c>
      <c r="E32">
        <f t="shared" si="1"/>
        <v>6.1199999999999997E-2</v>
      </c>
      <c r="F32">
        <f t="shared" si="1"/>
        <v>0.12239999999999999</v>
      </c>
      <c r="G32">
        <f t="shared" si="1"/>
        <v>0.1326</v>
      </c>
      <c r="H32">
        <f t="shared" si="1"/>
        <v>0.14280000000000001</v>
      </c>
      <c r="I32">
        <f t="shared" si="1"/>
        <v>0.15300000000000002</v>
      </c>
      <c r="J32">
        <f t="shared" si="1"/>
        <v>0.16320000000000004</v>
      </c>
      <c r="K32">
        <f t="shared" si="1"/>
        <v>0.18360000000000001</v>
      </c>
      <c r="L32">
        <f t="shared" si="1"/>
        <v>0.18360000000000001</v>
      </c>
    </row>
    <row r="33" spans="1:13" x14ac:dyDescent="0.25">
      <c r="A33" s="15" t="s">
        <v>19</v>
      </c>
      <c r="B33" s="16">
        <v>0.33300000000000002</v>
      </c>
      <c r="C33" s="16">
        <v>0.33300000000000002</v>
      </c>
      <c r="D33" s="16">
        <v>0.33300000000000002</v>
      </c>
      <c r="E33" s="16">
        <v>0.33300000000000002</v>
      </c>
      <c r="F33" s="16">
        <v>0.33300000000000002</v>
      </c>
      <c r="G33" s="16">
        <v>0.33300000000000002</v>
      </c>
      <c r="H33" s="16">
        <v>0.33300000000000002</v>
      </c>
      <c r="I33" s="16">
        <v>0.33300000000000002</v>
      </c>
      <c r="J33" s="16">
        <v>0.33300000000000002</v>
      </c>
      <c r="K33" s="16">
        <v>0.33300000000000002</v>
      </c>
      <c r="L33" s="16">
        <v>0.33300000000000002</v>
      </c>
    </row>
    <row r="34" spans="1:13" x14ac:dyDescent="0.25">
      <c r="A34" s="15" t="s">
        <v>20</v>
      </c>
      <c r="B34" s="16">
        <v>3.3300000000000001E-3</v>
      </c>
      <c r="C34" s="16">
        <v>6.6600000000000001E-3</v>
      </c>
      <c r="D34" s="16">
        <v>9.9900000000000006E-3</v>
      </c>
      <c r="E34" s="16">
        <v>1.9980000000000001E-2</v>
      </c>
      <c r="F34" s="16">
        <v>3.9960000000000002E-2</v>
      </c>
      <c r="G34" s="16">
        <v>4.3290000000000002E-2</v>
      </c>
      <c r="H34" s="16">
        <v>4.6620000000000009E-2</v>
      </c>
      <c r="I34" s="16">
        <v>4.9950000000000008E-2</v>
      </c>
      <c r="J34" s="16">
        <v>5.3280000000000015E-2</v>
      </c>
      <c r="K34" s="16">
        <v>5.9940000000000007E-2</v>
      </c>
      <c r="L34" s="16">
        <v>5.9940000000000007E-2</v>
      </c>
    </row>
    <row r="36" spans="1:13" x14ac:dyDescent="0.25">
      <c r="A36" s="2" t="s">
        <v>22</v>
      </c>
      <c r="B36">
        <f t="shared" ref="B36:L36" si="2">+B33*B37</f>
        <v>3.3300000000000001E-3</v>
      </c>
      <c r="C36">
        <f t="shared" si="2"/>
        <v>6.6600000000000001E-3</v>
      </c>
      <c r="D36">
        <f t="shared" si="2"/>
        <v>9.9900000000000006E-3</v>
      </c>
      <c r="E36">
        <f t="shared" si="2"/>
        <v>1.9980000000000001E-2</v>
      </c>
      <c r="F36">
        <f t="shared" si="2"/>
        <v>3.9960000000000002E-2</v>
      </c>
      <c r="G36">
        <f t="shared" si="2"/>
        <v>4.3290000000000002E-2</v>
      </c>
      <c r="H36">
        <f t="shared" si="2"/>
        <v>4.6620000000000009E-2</v>
      </c>
      <c r="I36">
        <f t="shared" si="2"/>
        <v>4.9950000000000008E-2</v>
      </c>
      <c r="J36">
        <f t="shared" si="2"/>
        <v>5.3280000000000015E-2</v>
      </c>
      <c r="K36">
        <f t="shared" si="2"/>
        <v>5.9940000000000007E-2</v>
      </c>
      <c r="L36">
        <f t="shared" si="2"/>
        <v>5.9940000000000007E-2</v>
      </c>
    </row>
    <row r="37" spans="1:13" x14ac:dyDescent="0.25">
      <c r="A37" s="2" t="s">
        <v>23</v>
      </c>
      <c r="B37">
        <v>0.01</v>
      </c>
      <c r="C37">
        <f>+C30+B30</f>
        <v>0.02</v>
      </c>
      <c r="D37">
        <f t="shared" ref="D37:L37" si="3">+C37+D30</f>
        <v>0.03</v>
      </c>
      <c r="E37">
        <f t="shared" si="3"/>
        <v>0.06</v>
      </c>
      <c r="F37" s="12">
        <f t="shared" si="3"/>
        <v>0.12</v>
      </c>
      <c r="G37">
        <f t="shared" si="3"/>
        <v>0.13</v>
      </c>
      <c r="H37">
        <f t="shared" si="3"/>
        <v>0.14000000000000001</v>
      </c>
      <c r="I37">
        <f t="shared" si="3"/>
        <v>0.15000000000000002</v>
      </c>
      <c r="J37">
        <f t="shared" si="3"/>
        <v>0.16000000000000003</v>
      </c>
      <c r="K37" s="12">
        <f t="shared" si="3"/>
        <v>0.18000000000000002</v>
      </c>
      <c r="L37">
        <f t="shared" si="3"/>
        <v>0.18000000000000002</v>
      </c>
      <c r="M37" s="11" t="s">
        <v>18</v>
      </c>
    </row>
    <row r="38" spans="1:13" x14ac:dyDescent="0.25">
      <c r="A38" s="2" t="s">
        <v>24</v>
      </c>
      <c r="B38" s="14">
        <f>+B27</f>
        <v>1.02</v>
      </c>
      <c r="C38" s="14">
        <f t="shared" ref="C38:L38" si="4">+B38*C27</f>
        <v>1.0404</v>
      </c>
      <c r="D38" s="14">
        <f t="shared" si="4"/>
        <v>1.0612079999999999</v>
      </c>
      <c r="E38" s="14">
        <f t="shared" si="4"/>
        <v>1.08243216</v>
      </c>
      <c r="F38" s="14">
        <f t="shared" si="4"/>
        <v>1.1040808032</v>
      </c>
      <c r="G38" s="14">
        <f t="shared" si="4"/>
        <v>1.1261624192640001</v>
      </c>
      <c r="H38" s="14">
        <f t="shared" si="4"/>
        <v>1.14868566764928</v>
      </c>
      <c r="I38" s="14">
        <f t="shared" si="4"/>
        <v>1.1716593810022657</v>
      </c>
      <c r="J38" s="14">
        <f t="shared" si="4"/>
        <v>1.1950925686223111</v>
      </c>
      <c r="K38" s="14">
        <f t="shared" si="4"/>
        <v>1.2189944199947573</v>
      </c>
      <c r="L38" s="14">
        <f t="shared" si="4"/>
        <v>1.2433743083946525</v>
      </c>
    </row>
  </sheetData>
  <pageMargins left="0.27559055119999998" right="0.27559055119999998" top="0.29527559060000003" bottom="0.29527559060000003" header="0.1181102362" footer="0.1181102362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S7"/>
  <sheetViews>
    <sheetView topLeftCell="H1" workbookViewId="0">
      <selection activeCell="J25" sqref="J25"/>
    </sheetView>
  </sheetViews>
  <sheetFormatPr defaultColWidth="11" defaultRowHeight="15.75" x14ac:dyDescent="0.25"/>
  <cols>
    <col min="1" max="1" width="34.875" bestFit="1" customWidth="1"/>
    <col min="2" max="19" width="14" bestFit="1" customWidth="1"/>
  </cols>
  <sheetData>
    <row r="1" spans="1:19" x14ac:dyDescent="0.25">
      <c r="B1">
        <v>2000</v>
      </c>
      <c r="C1">
        <v>2001</v>
      </c>
      <c r="D1">
        <v>2002</v>
      </c>
      <c r="E1">
        <v>2003</v>
      </c>
      <c r="F1">
        <v>2004</v>
      </c>
      <c r="G1">
        <v>2005</v>
      </c>
      <c r="H1">
        <v>2006</v>
      </c>
      <c r="I1">
        <v>2007</v>
      </c>
      <c r="J1">
        <v>2008</v>
      </c>
      <c r="K1">
        <v>2009</v>
      </c>
      <c r="L1">
        <v>2010</v>
      </c>
      <c r="M1">
        <v>2011</v>
      </c>
      <c r="N1">
        <v>2012</v>
      </c>
      <c r="O1">
        <v>2013</v>
      </c>
      <c r="P1">
        <v>2014</v>
      </c>
      <c r="Q1">
        <v>2015</v>
      </c>
      <c r="R1">
        <v>2016</v>
      </c>
      <c r="S1">
        <v>2017</v>
      </c>
    </row>
    <row r="2" spans="1:19" x14ac:dyDescent="0.25">
      <c r="A2" t="s">
        <v>7</v>
      </c>
      <c r="B2" s="6">
        <f>+SUM(B3:B5)</f>
        <v>18576361.618999999</v>
      </c>
      <c r="C2" s="6">
        <f t="shared" ref="C2:S2" si="0">+SUM(C3:C5)</f>
        <v>19930401.079999998</v>
      </c>
      <c r="D2" s="6">
        <f t="shared" si="0"/>
        <v>19406616.237412531</v>
      </c>
      <c r="E2" s="6">
        <f t="shared" si="0"/>
        <v>18536772.718777921</v>
      </c>
      <c r="F2" s="6">
        <f t="shared" si="0"/>
        <v>18582825.748999998</v>
      </c>
      <c r="G2" s="6">
        <f t="shared" si="0"/>
        <v>19980836.447000001</v>
      </c>
      <c r="H2" s="6">
        <f t="shared" si="0"/>
        <v>21330105.948168665</v>
      </c>
      <c r="I2" s="6">
        <f t="shared" si="0"/>
        <v>21598968.768879492</v>
      </c>
      <c r="J2" s="6">
        <f t="shared" si="0"/>
        <v>21041901.210000001</v>
      </c>
      <c r="K2" s="6">
        <f t="shared" si="0"/>
        <v>20874989.120999999</v>
      </c>
      <c r="L2" s="6">
        <f t="shared" si="0"/>
        <v>23067252.536000002</v>
      </c>
      <c r="M2" s="6">
        <f t="shared" si="0"/>
        <v>24886352.348000001</v>
      </c>
      <c r="N2" s="6">
        <f t="shared" si="0"/>
        <v>27061074.968999997</v>
      </c>
      <c r="O2" s="6">
        <f t="shared" si="0"/>
        <v>29720706.673</v>
      </c>
      <c r="P2" s="9">
        <f t="shared" si="0"/>
        <v>30078550.080000002</v>
      </c>
      <c r="Q2" s="6">
        <f t="shared" si="0"/>
        <v>26925091.346000001</v>
      </c>
      <c r="R2" s="6">
        <f t="shared" si="0"/>
        <v>27719573.384</v>
      </c>
      <c r="S2" s="6">
        <f t="shared" si="0"/>
        <v>27661931.752999999</v>
      </c>
    </row>
    <row r="3" spans="1:19" x14ac:dyDescent="0.25">
      <c r="A3" t="s">
        <v>4</v>
      </c>
      <c r="B3" s="5">
        <v>18576361.618999999</v>
      </c>
      <c r="C3" s="5">
        <v>19306771.079999998</v>
      </c>
      <c r="D3" s="5">
        <v>18768917.410999998</v>
      </c>
      <c r="E3" s="5">
        <v>17666330.244388886</v>
      </c>
      <c r="F3" s="5">
        <v>17603279.169</v>
      </c>
      <c r="G3" s="5">
        <v>19131667.916999999</v>
      </c>
      <c r="H3" s="5">
        <v>20393086.607000001</v>
      </c>
      <c r="I3" s="5">
        <v>20710343.51987949</v>
      </c>
      <c r="J3" s="5">
        <v>20216219.438999999</v>
      </c>
      <c r="K3" s="5">
        <v>19774388.976999998</v>
      </c>
      <c r="L3" s="5">
        <v>21506207.623</v>
      </c>
      <c r="M3" s="5">
        <v>23948050.166000001</v>
      </c>
      <c r="N3" s="5">
        <v>26230820.071999997</v>
      </c>
      <c r="O3" s="5">
        <v>28613372.921</v>
      </c>
      <c r="P3" s="5">
        <v>28871886.063000001</v>
      </c>
      <c r="Q3" s="5">
        <v>25728183.335000001</v>
      </c>
      <c r="R3" s="5">
        <v>26514230.929000001</v>
      </c>
      <c r="S3" s="5">
        <v>26214554.557</v>
      </c>
    </row>
    <row r="4" spans="1:19" x14ac:dyDescent="0.25">
      <c r="A4" t="s">
        <v>5</v>
      </c>
      <c r="B4" s="5"/>
      <c r="C4" s="5">
        <v>623630</v>
      </c>
      <c r="D4" s="5">
        <v>637698.82641253259</v>
      </c>
      <c r="E4" s="5">
        <v>802222.47438903386</v>
      </c>
      <c r="F4" s="5">
        <v>838378.58000000007</v>
      </c>
      <c r="G4" s="5">
        <v>849168.53</v>
      </c>
      <c r="H4" s="5">
        <v>937019.34116866346</v>
      </c>
      <c r="I4" s="5">
        <v>888625.24900000007</v>
      </c>
      <c r="J4" s="5">
        <v>818635.98</v>
      </c>
      <c r="K4" s="5">
        <v>789735.27</v>
      </c>
      <c r="L4" s="5">
        <v>868163.87000000011</v>
      </c>
      <c r="M4" s="5">
        <v>853163.38299999991</v>
      </c>
      <c r="N4" s="5">
        <v>806609.27899999998</v>
      </c>
      <c r="O4" s="5">
        <v>931931.70900000003</v>
      </c>
      <c r="P4" s="5">
        <v>989855.61999999988</v>
      </c>
      <c r="Q4" s="5">
        <v>1004250.4079999999</v>
      </c>
      <c r="R4" s="5">
        <v>1184808.97</v>
      </c>
      <c r="S4" s="5">
        <v>1328552.02</v>
      </c>
    </row>
    <row r="5" spans="1:19" x14ac:dyDescent="0.25">
      <c r="A5" t="s">
        <v>6</v>
      </c>
      <c r="B5" s="5"/>
      <c r="C5" s="5"/>
      <c r="D5" s="5"/>
      <c r="E5" s="5">
        <v>68220</v>
      </c>
      <c r="F5" s="5">
        <v>141168</v>
      </c>
      <c r="G5" s="5">
        <v>0</v>
      </c>
      <c r="H5" s="5">
        <v>0</v>
      </c>
      <c r="I5" s="5">
        <v>0</v>
      </c>
      <c r="J5" s="5">
        <v>7045.7909999999993</v>
      </c>
      <c r="K5" s="5">
        <v>310864.87399999995</v>
      </c>
      <c r="L5" s="5">
        <v>692881.04300000006</v>
      </c>
      <c r="M5" s="5">
        <v>85138.798999999999</v>
      </c>
      <c r="N5" s="5">
        <v>23645.618000000002</v>
      </c>
      <c r="O5" s="5">
        <v>175402.04299999998</v>
      </c>
      <c r="P5" s="5">
        <v>216808.397</v>
      </c>
      <c r="Q5" s="5">
        <v>192657.603</v>
      </c>
      <c r="R5" s="5">
        <v>20533.485000000001</v>
      </c>
      <c r="S5" s="5">
        <v>118825.17599999999</v>
      </c>
    </row>
    <row r="7" spans="1:19" x14ac:dyDescent="0.25">
      <c r="A7" t="s">
        <v>11</v>
      </c>
    </row>
  </sheetData>
  <pageMargins left="0.27559055119999998" right="0.27559055119999998" top="0.29527559060000003" bottom="0.29527559060000003" header="0.1181102362" footer="0.11811023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K5" sqref="K5"/>
    </sheetView>
  </sheetViews>
  <sheetFormatPr defaultColWidth="11" defaultRowHeight="15.75" x14ac:dyDescent="0.25"/>
  <cols>
    <col min="1" max="1" width="20.125" bestFit="1" customWidth="1"/>
    <col min="2" max="2" width="13" bestFit="1" customWidth="1"/>
    <col min="3" max="13" width="14" bestFit="1" customWidth="1"/>
  </cols>
  <sheetData>
    <row r="1" spans="1:13" x14ac:dyDescent="0.25">
      <c r="B1" s="1">
        <v>2006</v>
      </c>
      <c r="C1" s="1">
        <v>2007</v>
      </c>
      <c r="D1" s="1">
        <v>2008</v>
      </c>
      <c r="E1" s="1">
        <v>2009</v>
      </c>
      <c r="F1" s="1">
        <v>2010</v>
      </c>
      <c r="G1" s="1">
        <v>2011</v>
      </c>
      <c r="H1" s="1">
        <v>2012</v>
      </c>
      <c r="I1" s="1">
        <v>2013</v>
      </c>
      <c r="J1" s="1">
        <v>2014</v>
      </c>
      <c r="K1" s="1">
        <v>2015</v>
      </c>
      <c r="L1" s="1">
        <v>2016</v>
      </c>
      <c r="M1" s="1">
        <v>2017</v>
      </c>
    </row>
    <row r="2" spans="1:13" x14ac:dyDescent="0.25">
      <c r="A2" s="11" t="s">
        <v>27</v>
      </c>
      <c r="B2" s="5">
        <v>9851375</v>
      </c>
      <c r="C2" s="5">
        <v>14302659</v>
      </c>
      <c r="D2" s="5">
        <v>17563000</v>
      </c>
      <c r="E2" s="5">
        <v>19089267</v>
      </c>
      <c r="F2" s="5">
        <v>19567223</v>
      </c>
      <c r="G2" s="5">
        <v>13865924</v>
      </c>
      <c r="H2" s="5">
        <v>13847932.749</v>
      </c>
      <c r="I2" s="5">
        <v>15723377.891000001</v>
      </c>
      <c r="J2" s="5">
        <v>16404693.227</v>
      </c>
      <c r="K2" s="20">
        <v>18615110.896000002</v>
      </c>
      <c r="L2" s="5">
        <v>17018066</v>
      </c>
      <c r="M2" s="5">
        <v>16927769.522</v>
      </c>
    </row>
    <row r="3" spans="1:13" x14ac:dyDescent="0.25">
      <c r="A3" s="11" t="s">
        <v>26</v>
      </c>
      <c r="B3" s="5">
        <v>7444646</v>
      </c>
      <c r="C3" s="5">
        <v>10375999</v>
      </c>
      <c r="D3" s="5">
        <v>14465344</v>
      </c>
      <c r="E3" s="5">
        <v>17705123</v>
      </c>
      <c r="F3" s="5">
        <v>16163142</v>
      </c>
      <c r="G3" s="5">
        <v>12241956</v>
      </c>
      <c r="H3" s="5">
        <v>11287034</v>
      </c>
      <c r="I3" s="5">
        <v>13867511</v>
      </c>
      <c r="J3" s="5">
        <v>13177580</v>
      </c>
      <c r="K3" s="5">
        <v>18082548</v>
      </c>
      <c r="L3" s="5">
        <v>15333016</v>
      </c>
      <c r="M3" s="5">
        <v>14636517</v>
      </c>
    </row>
    <row r="4" spans="1:13" x14ac:dyDescent="0.25">
      <c r="A4" s="11"/>
    </row>
    <row r="5" spans="1:13" x14ac:dyDescent="0.25">
      <c r="A5" s="1" t="s">
        <v>28</v>
      </c>
      <c r="B5" s="3">
        <f>+B3/B2</f>
        <v>0.75569613378843059</v>
      </c>
      <c r="C5" s="3">
        <f t="shared" ref="C5:M5" si="0">+C3/C2</f>
        <v>0.72545944079349156</v>
      </c>
      <c r="D5" s="3">
        <f t="shared" si="0"/>
        <v>0.82362603199908901</v>
      </c>
      <c r="E5" s="3">
        <f t="shared" si="0"/>
        <v>0.92749098223624826</v>
      </c>
      <c r="F5" s="3">
        <f t="shared" si="0"/>
        <v>0.82603147109837716</v>
      </c>
      <c r="G5" s="3">
        <f t="shared" si="0"/>
        <v>0.88288065043483577</v>
      </c>
      <c r="H5" s="3">
        <f t="shared" si="0"/>
        <v>0.81506996059141534</v>
      </c>
      <c r="I5" s="3">
        <f t="shared" si="0"/>
        <v>0.88196767234969964</v>
      </c>
      <c r="J5" s="3">
        <f t="shared" si="0"/>
        <v>0.80328109874748588</v>
      </c>
      <c r="K5" s="3">
        <f t="shared" si="0"/>
        <v>0.97139082872106675</v>
      </c>
      <c r="L5" s="3">
        <f t="shared" si="0"/>
        <v>0.90098463597449907</v>
      </c>
      <c r="M5" s="3">
        <f t="shared" si="0"/>
        <v>0.86464533800379328</v>
      </c>
    </row>
    <row r="6" spans="1:13" x14ac:dyDescent="0.25">
      <c r="A6" s="11"/>
    </row>
  </sheetData>
  <pageMargins left="0.27559055119999998" right="0.27559055119999998" top="0.29527559060000003" bottom="0.29527559060000003" header="0.1181102362" footer="0.118110236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Gráficos</vt:lpstr>
      </vt:variant>
      <vt:variant>
        <vt:i4>2</vt:i4>
      </vt:variant>
    </vt:vector>
  </HeadingPairs>
  <TitlesOfParts>
    <vt:vector size="5" baseType="lpstr">
      <vt:lpstr>Premissas</vt:lpstr>
      <vt:lpstr>Histórico de Produção</vt:lpstr>
      <vt:lpstr>Planilha1</vt:lpstr>
      <vt:lpstr>Gráfico1</vt:lpstr>
      <vt:lpstr>Gráfico4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Arraes Jardim Leal</dc:creator>
  <cp:lastModifiedBy>Marlon Arraes Jardim Leal</cp:lastModifiedBy>
  <dcterms:created xsi:type="dcterms:W3CDTF">2018-03-22T23:51:31Z</dcterms:created>
  <dcterms:modified xsi:type="dcterms:W3CDTF">2018-05-08T10:59:19Z</dcterms:modified>
</cp:coreProperties>
</file>